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6720" yWindow="960" windowWidth="31960" windowHeight="211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6" i="1" l="1"/>
  <c r="D35" i="1"/>
  <c r="D34" i="1"/>
  <c r="J12" i="1" a="1"/>
  <c r="J12" i="1"/>
  <c r="K12" i="1"/>
  <c r="J13" i="1"/>
  <c r="K13" i="1"/>
  <c r="G5" i="1"/>
  <c r="D5" i="1"/>
  <c r="E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T7" i="1"/>
  <c r="S7" i="1"/>
  <c r="D7" i="1"/>
  <c r="D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B26" i="1"/>
  <c r="B25" i="1"/>
  <c r="E26" i="1"/>
  <c r="B27" i="1"/>
  <c r="E27" i="1"/>
  <c r="B28" i="1"/>
  <c r="E28" i="1"/>
  <c r="B6" i="1"/>
  <c r="B5" i="1"/>
  <c r="E6" i="1"/>
  <c r="B7" i="1"/>
  <c r="E7" i="1"/>
  <c r="B8" i="1"/>
  <c r="E8" i="1"/>
  <c r="B9" i="1"/>
  <c r="E9" i="1"/>
  <c r="B10" i="1"/>
  <c r="E10" i="1"/>
  <c r="B11" i="1"/>
  <c r="E11" i="1"/>
  <c r="B12" i="1"/>
  <c r="E12" i="1"/>
  <c r="B13" i="1"/>
  <c r="E13" i="1"/>
  <c r="B14" i="1"/>
  <c r="E14" i="1"/>
  <c r="B15" i="1"/>
  <c r="E15" i="1"/>
  <c r="B16" i="1"/>
  <c r="E16" i="1"/>
  <c r="B17" i="1"/>
  <c r="E17" i="1"/>
  <c r="B18" i="1"/>
  <c r="E18" i="1"/>
  <c r="B19" i="1"/>
  <c r="E19" i="1"/>
  <c r="B20" i="1"/>
  <c r="E20" i="1"/>
  <c r="B21" i="1"/>
  <c r="E21" i="1"/>
  <c r="B22" i="1"/>
  <c r="E22" i="1"/>
  <c r="B23" i="1"/>
  <c r="E23" i="1"/>
  <c r="B24" i="1"/>
  <c r="E24" i="1"/>
  <c r="E25" i="1"/>
</calcChain>
</file>

<file path=xl/sharedStrings.xml><?xml version="1.0" encoding="utf-8"?>
<sst xmlns="http://schemas.openxmlformats.org/spreadsheetml/2006/main" count="29" uniqueCount="28">
  <si>
    <t>Dot</t>
  </si>
  <si>
    <t>acceleration (m/s^2)</t>
  </si>
  <si>
    <t>time (s)</t>
  </si>
  <si>
    <t>position (m)</t>
  </si>
  <si>
    <t>slope</t>
  </si>
  <si>
    <t>y intercept</t>
  </si>
  <si>
    <t>standard error of slope</t>
  </si>
  <si>
    <t>standard error of y intercept</t>
  </si>
  <si>
    <t>The excel function LINEST can calculate the least-squares fit to a straight line, y=mx+b, and also the standard errors in the slope (m) and y-intercept (b).</t>
  </si>
  <si>
    <t>LINEST returns these parameters in the following order:</t>
  </si>
  <si>
    <t>RAW DATA</t>
  </si>
  <si>
    <t xml:space="preserve">LINEST </t>
  </si>
  <si>
    <t>acceleration of cylinder (m/s^2)</t>
  </si>
  <si>
    <t>standard error of acceleration (m/s^2)</t>
  </si>
  <si>
    <t>Mean acceleration (m/s^2)</t>
  </si>
  <si>
    <t>unknown</t>
  </si>
  <si>
    <t>not measured</t>
  </si>
  <si>
    <t>0 (big dot)</t>
  </si>
  <si>
    <t>time after drop of dot 1 (s)</t>
  </si>
  <si>
    <t>standard error of time after drop of dot 1 (s)</t>
  </si>
  <si>
    <t>Standard Deviation of the mean acceleration (m/s^2)</t>
  </si>
  <si>
    <t>Final determination of acceleration due to gravity:</t>
    <phoneticPr fontId="2" type="noConversion"/>
  </si>
  <si>
    <t>Standard Deviation (m/s^2)</t>
  </si>
  <si>
    <t>:</t>
  </si>
  <si>
    <t>FIND MEAN OF ACCELERATION</t>
  </si>
  <si>
    <t>velocity (m/s)</t>
  </si>
  <si>
    <t>timebase for velocity (s)</t>
  </si>
  <si>
    <t>FIT A STRAIGHT LINE TO VELOCITY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</si>
</sst>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7" xfId="0" applyNumberFormat="1" applyBorder="1"/>
    <xf numFmtId="0" fontId="0" fillId="2" borderId="0" xfId="0" applyFill="1"/>
    <xf numFmtId="0" fontId="0" fillId="3" borderId="0" xfId="0" applyFill="1"/>
    <xf numFmtId="0" fontId="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9" xfId="0" applyBorder="1"/>
    <xf numFmtId="0" fontId="0" fillId="0" borderId="1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0" fillId="2" borderId="0" xfId="0" applyFill="1" applyBorder="1"/>
    <xf numFmtId="0" fontId="0" fillId="0" borderId="12" xfId="0" applyBorder="1"/>
    <xf numFmtId="0" fontId="0" fillId="2" borderId="13" xfId="0" applyFill="1" applyBorder="1"/>
    <xf numFmtId="0" fontId="0" fillId="2" borderId="14" xfId="0" applyFill="1" applyBorder="1"/>
    <xf numFmtId="0" fontId="0" fillId="0" borderId="18" xfId="0" applyBorder="1"/>
    <xf numFmtId="0" fontId="1" fillId="0" borderId="11" xfId="0" applyFont="1" applyBorder="1"/>
    <xf numFmtId="0" fontId="1" fillId="0" borderId="17" xfId="0" applyFon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velocity of cylinder in free fall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235511886662582"/>
                  <c:y val="-0.00452232488280005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Sheet1!$E$6:$E$28</c:f>
              <c:numCache>
                <c:formatCode>General</c:formatCode>
                <c:ptCount val="23"/>
                <c:pt idx="0">
                  <c:v>0.025</c:v>
                </c:pt>
                <c:pt idx="1">
                  <c:v>0.0416666666666667</c:v>
                </c:pt>
                <c:pt idx="2">
                  <c:v>0.0583333333333333</c:v>
                </c:pt>
                <c:pt idx="3">
                  <c:v>0.075</c:v>
                </c:pt>
                <c:pt idx="4">
                  <c:v>0.0916666666666666</c:v>
                </c:pt>
                <c:pt idx="5">
                  <c:v>0.108333333333333</c:v>
                </c:pt>
                <c:pt idx="6">
                  <c:v>0.125</c:v>
                </c:pt>
                <c:pt idx="7">
                  <c:v>0.141666666666667</c:v>
                </c:pt>
                <c:pt idx="8">
                  <c:v>0.158333333333333</c:v>
                </c:pt>
                <c:pt idx="9">
                  <c:v>0.175</c:v>
                </c:pt>
                <c:pt idx="10">
                  <c:v>0.191666666666667</c:v>
                </c:pt>
                <c:pt idx="11">
                  <c:v>0.208333333333333</c:v>
                </c:pt>
                <c:pt idx="12">
                  <c:v>0.225</c:v>
                </c:pt>
                <c:pt idx="13">
                  <c:v>0.241666666666667</c:v>
                </c:pt>
                <c:pt idx="14">
                  <c:v>0.258333333333333</c:v>
                </c:pt>
                <c:pt idx="15">
                  <c:v>0.275</c:v>
                </c:pt>
                <c:pt idx="16">
                  <c:v>0.291666666666667</c:v>
                </c:pt>
                <c:pt idx="17">
                  <c:v>0.308333333333333</c:v>
                </c:pt>
                <c:pt idx="18">
                  <c:v>0.325</c:v>
                </c:pt>
                <c:pt idx="19">
                  <c:v>0.341666666666667</c:v>
                </c:pt>
                <c:pt idx="20">
                  <c:v>0.358333333333333</c:v>
                </c:pt>
                <c:pt idx="21">
                  <c:v>0.375</c:v>
                </c:pt>
                <c:pt idx="22">
                  <c:v>0.391666666666667</c:v>
                </c:pt>
              </c:numCache>
            </c:numRef>
          </c:xVal>
          <c:yVal>
            <c:numRef>
              <c:f>Sheet1!$D$6:$D$28</c:f>
              <c:numCache>
                <c:formatCode>General</c:formatCode>
                <c:ptCount val="23"/>
                <c:pt idx="0">
                  <c:v>0.804</c:v>
                </c:pt>
                <c:pt idx="1">
                  <c:v>0.936</c:v>
                </c:pt>
                <c:pt idx="2">
                  <c:v>1.128</c:v>
                </c:pt>
                <c:pt idx="3">
                  <c:v>1.296</c:v>
                </c:pt>
                <c:pt idx="4">
                  <c:v>1.398</c:v>
                </c:pt>
                <c:pt idx="5">
                  <c:v>1.56</c:v>
                </c:pt>
                <c:pt idx="6">
                  <c:v>1.752</c:v>
                </c:pt>
                <c:pt idx="7">
                  <c:v>1.835999999999999</c:v>
                </c:pt>
                <c:pt idx="8">
                  <c:v>2.112000000000001</c:v>
                </c:pt>
                <c:pt idx="9">
                  <c:v>2.249999999999999</c:v>
                </c:pt>
                <c:pt idx="10">
                  <c:v>2.442000000000001</c:v>
                </c:pt>
                <c:pt idx="11">
                  <c:v>2.513999999999999</c:v>
                </c:pt>
                <c:pt idx="12">
                  <c:v>2.819999999999999</c:v>
                </c:pt>
                <c:pt idx="13">
                  <c:v>2.910000000000003</c:v>
                </c:pt>
                <c:pt idx="14">
                  <c:v>2.945999999999999</c:v>
                </c:pt>
                <c:pt idx="15">
                  <c:v>3.311999999999998</c:v>
                </c:pt>
                <c:pt idx="16">
                  <c:v>3.366000000000002</c:v>
                </c:pt>
                <c:pt idx="17">
                  <c:v>3.533999999999997</c:v>
                </c:pt>
                <c:pt idx="18">
                  <c:v>3.69</c:v>
                </c:pt>
                <c:pt idx="19">
                  <c:v>3.828000000000005</c:v>
                </c:pt>
                <c:pt idx="20">
                  <c:v>3.977999999999995</c:v>
                </c:pt>
                <c:pt idx="21">
                  <c:v>4.182000000000006</c:v>
                </c:pt>
                <c:pt idx="22">
                  <c:v>4.319999999999997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087992"/>
        <c:axId val="-2133082504"/>
      </c:scatterChart>
      <c:valAx>
        <c:axId val="-2133087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33082504"/>
        <c:crosses val="autoZero"/>
        <c:crossBetween val="midCat"/>
      </c:valAx>
      <c:valAx>
        <c:axId val="-2133082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n-US"/>
          </a:p>
        </c:txPr>
        <c:crossAx val="-2133087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acceleration measurements</a:t>
            </a:r>
            <a:r>
              <a:rPr lang="en-US" baseline="0"/>
              <a:t> (G5:G27)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yVal>
            <c:numRef>
              <c:f>Sheet1!$G$6:$G$27</c:f>
              <c:numCache>
                <c:formatCode>General</c:formatCode>
                <c:ptCount val="22"/>
                <c:pt idx="0">
                  <c:v>7.919999999999994</c:v>
                </c:pt>
                <c:pt idx="1">
                  <c:v>11.52000000000002</c:v>
                </c:pt>
                <c:pt idx="2">
                  <c:v>10.07999999999996</c:v>
                </c:pt>
                <c:pt idx="3">
                  <c:v>6.120000000000032</c:v>
                </c:pt>
                <c:pt idx="4">
                  <c:v>9.720000000000022</c:v>
                </c:pt>
                <c:pt idx="5">
                  <c:v>11.51999999999998</c:v>
                </c:pt>
                <c:pt idx="6">
                  <c:v>5.039999999999951</c:v>
                </c:pt>
                <c:pt idx="7">
                  <c:v>16.56000000000007</c:v>
                </c:pt>
                <c:pt idx="8">
                  <c:v>8.279999999999887</c:v>
                </c:pt>
                <c:pt idx="9">
                  <c:v>11.52000000000014</c:v>
                </c:pt>
                <c:pt idx="10">
                  <c:v>4.319999999999897</c:v>
                </c:pt>
                <c:pt idx="11">
                  <c:v>18.36</c:v>
                </c:pt>
                <c:pt idx="12">
                  <c:v>5.400000000000204</c:v>
                </c:pt>
                <c:pt idx="13">
                  <c:v>2.159999999999762</c:v>
                </c:pt>
                <c:pt idx="14">
                  <c:v>21.95999999999998</c:v>
                </c:pt>
                <c:pt idx="15">
                  <c:v>3.240000000000229</c:v>
                </c:pt>
                <c:pt idx="16">
                  <c:v>10.07999999999969</c:v>
                </c:pt>
                <c:pt idx="17">
                  <c:v>9.360000000000168</c:v>
                </c:pt>
                <c:pt idx="18">
                  <c:v>8.280000000000287</c:v>
                </c:pt>
                <c:pt idx="19">
                  <c:v>8.999999999999408</c:v>
                </c:pt>
                <c:pt idx="20">
                  <c:v>12.24000000000065</c:v>
                </c:pt>
                <c:pt idx="21">
                  <c:v>8.27999999999946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7579448"/>
        <c:axId val="2128218968"/>
      </c:scatterChart>
      <c:valAx>
        <c:axId val="2127579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Index</a:t>
                </a:r>
                <a:r>
                  <a:rPr lang="en-US" baseline="0"/>
                  <a:t> of Measurement</a:t>
                </a:r>
                <a:endParaRPr lang="en-US"/>
              </a:p>
            </c:rich>
          </c:tx>
          <c:layout/>
          <c:overlay val="0"/>
        </c:title>
        <c:majorTickMark val="out"/>
        <c:minorTickMark val="none"/>
        <c:tickLblPos val="nextTo"/>
        <c:crossAx val="2128218968"/>
        <c:crosses val="autoZero"/>
        <c:crossBetween val="midCat"/>
      </c:valAx>
      <c:valAx>
        <c:axId val="21282189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acceleration (m/s</a:t>
                </a:r>
                <a:r>
                  <a:rPr lang="en-US" baseline="30000"/>
                  <a:t>2</a:t>
                </a:r>
                <a:r>
                  <a:rPr lang="en-US" baseline="0"/>
                  <a:t>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75794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14</xdr:row>
      <xdr:rowOff>0</xdr:rowOff>
    </xdr:from>
    <xdr:to>
      <xdr:col>15</xdr:col>
      <xdr:colOff>504825</xdr:colOff>
      <xdr:row>31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165100</xdr:colOff>
      <xdr:row>36</xdr:row>
      <xdr:rowOff>165100</xdr:rowOff>
    </xdr:from>
    <xdr:to>
      <xdr:col>3</xdr:col>
      <xdr:colOff>1587500</xdr:colOff>
      <xdr:row>55</xdr:row>
      <xdr:rowOff>146050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0.28242</cdr:x>
      <cdr:y>0.40625</cdr:y>
    </cdr:from>
    <cdr:to>
      <cdr:x>0.42075</cdr:x>
      <cdr:y>0.73958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6900" y="1114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workbookViewId="0">
      <selection activeCell="F34" sqref="F34"/>
    </sheetView>
  </sheetViews>
  <sheetFormatPr baseColWidth="10" defaultColWidth="8.83203125" defaultRowHeight="14" x14ac:dyDescent="0"/>
  <cols>
    <col min="2" max="2" width="8.5" customWidth="1"/>
    <col min="3" max="3" width="23.5" customWidth="1"/>
    <col min="4" max="4" width="22.1640625" customWidth="1"/>
    <col min="5" max="5" width="13.1640625" customWidth="1"/>
    <col min="6" max="6" width="22.1640625" customWidth="1"/>
    <col min="7" max="7" width="12.6640625" customWidth="1"/>
    <col min="10" max="10" width="21.83203125" customWidth="1"/>
    <col min="13" max="13" width="39.6640625" customWidth="1"/>
    <col min="17" max="17" width="15.1640625" customWidth="1"/>
    <col min="20" max="20" width="16" customWidth="1"/>
  </cols>
  <sheetData>
    <row r="1" spans="1:20" ht="24" thickTop="1">
      <c r="A1" s="33" t="s">
        <v>10</v>
      </c>
      <c r="B1" s="34"/>
      <c r="C1" s="35"/>
      <c r="J1" s="3" t="s">
        <v>11</v>
      </c>
      <c r="K1" s="4"/>
      <c r="L1" s="4"/>
      <c r="M1" s="5"/>
      <c r="S1" s="36" t="s">
        <v>21</v>
      </c>
      <c r="T1" s="37"/>
    </row>
    <row r="2" spans="1:20">
      <c r="A2" s="6" t="s">
        <v>0</v>
      </c>
      <c r="B2" s="2" t="s">
        <v>2</v>
      </c>
      <c r="C2" s="7" t="s">
        <v>3</v>
      </c>
      <c r="D2" s="47" t="s">
        <v>25</v>
      </c>
      <c r="E2" t="s">
        <v>26</v>
      </c>
      <c r="G2" t="s">
        <v>1</v>
      </c>
      <c r="J2" s="27" t="s">
        <v>8</v>
      </c>
      <c r="K2" s="28"/>
      <c r="L2" s="28"/>
      <c r="M2" s="29"/>
      <c r="S2" s="38"/>
      <c r="T2" s="39"/>
    </row>
    <row r="3" spans="1:20">
      <c r="A3" s="6" t="s">
        <v>17</v>
      </c>
      <c r="B3" s="2" t="s">
        <v>15</v>
      </c>
      <c r="C3" s="7" t="s">
        <v>16</v>
      </c>
      <c r="I3" s="2"/>
      <c r="J3" s="27"/>
      <c r="K3" s="28"/>
      <c r="L3" s="28"/>
      <c r="M3" s="29"/>
      <c r="N3" s="2"/>
      <c r="S3" s="23">
        <v>9.66</v>
      </c>
      <c r="T3" s="24">
        <v>0.06</v>
      </c>
    </row>
    <row r="4" spans="1:20">
      <c r="A4" s="6">
        <v>1</v>
      </c>
      <c r="B4" s="2">
        <v>0</v>
      </c>
      <c r="C4" s="7">
        <v>0</v>
      </c>
      <c r="I4" s="2"/>
      <c r="J4" s="27"/>
      <c r="K4" s="28"/>
      <c r="L4" s="28"/>
      <c r="M4" s="29"/>
      <c r="S4" s="23">
        <v>9.61</v>
      </c>
      <c r="T4" s="24">
        <v>0.06</v>
      </c>
    </row>
    <row r="5" spans="1:20">
      <c r="A5" s="6">
        <v>2</v>
      </c>
      <c r="B5" s="11">
        <f t="shared" ref="B5:B28" si="0">A4/60</f>
        <v>1.6666666666666666E-2</v>
      </c>
      <c r="C5" s="7">
        <v>8.9999999999999993E-3</v>
      </c>
      <c r="D5" s="14">
        <f>(C5-C4)*60</f>
        <v>0.53999999999999992</v>
      </c>
      <c r="E5" s="14">
        <f>(B5+B4)/2</f>
        <v>8.3333333333333332E-3</v>
      </c>
      <c r="G5" s="13">
        <f>(D6-D5)*60</f>
        <v>15.840000000000007</v>
      </c>
      <c r="J5" s="27"/>
      <c r="K5" s="28"/>
      <c r="L5" s="28"/>
      <c r="M5" s="29"/>
      <c r="S5" s="23">
        <v>9.69</v>
      </c>
      <c r="T5" s="24">
        <v>0.08</v>
      </c>
    </row>
    <row r="6" spans="1:20">
      <c r="A6" s="6">
        <v>3</v>
      </c>
      <c r="B6" s="11">
        <f t="shared" si="0"/>
        <v>3.3333333333333333E-2</v>
      </c>
      <c r="C6" s="7">
        <v>2.24E-2</v>
      </c>
      <c r="D6" s="14">
        <f>(C6-C5)*60</f>
        <v>0.80400000000000005</v>
      </c>
      <c r="E6" s="14">
        <f>(B6+B5)/2</f>
        <v>2.5000000000000001E-2</v>
      </c>
      <c r="G6" s="13">
        <f>(D7-D6)*60</f>
        <v>7.9199999999999937</v>
      </c>
      <c r="J6" s="30" t="s">
        <v>9</v>
      </c>
      <c r="K6" s="31"/>
      <c r="L6" s="31"/>
      <c r="M6" s="32"/>
      <c r="N6" s="2"/>
      <c r="S6" s="23"/>
      <c r="T6" s="24"/>
    </row>
    <row r="7" spans="1:20" ht="15" thickBot="1">
      <c r="A7" s="6">
        <v>4</v>
      </c>
      <c r="B7" s="11">
        <f t="shared" si="0"/>
        <v>0.05</v>
      </c>
      <c r="C7" s="7">
        <v>3.7999999999999999E-2</v>
      </c>
      <c r="D7" s="14">
        <f>(C7-C6)*60</f>
        <v>0.93599999999999994</v>
      </c>
      <c r="E7" s="14">
        <f>(B7+B6)/2</f>
        <v>4.1666666666666671E-2</v>
      </c>
      <c r="G7" s="13">
        <f>(D8-D7)*60</f>
        <v>11.520000000000024</v>
      </c>
      <c r="J7" s="6" t="s">
        <v>4</v>
      </c>
      <c r="K7" s="2" t="s">
        <v>5</v>
      </c>
      <c r="L7" s="2"/>
      <c r="M7" s="7"/>
      <c r="N7" s="2"/>
      <c r="S7" s="25">
        <f>(S3/T3^2+S4/T4^2+S5/T5^2)*T7*T7</f>
        <v>9.6470731707317068</v>
      </c>
      <c r="T7" s="26">
        <f>1/SQRT(1/T3^2+1/T4^2+1/T5^2)</f>
        <v>3.7481702853265457E-2</v>
      </c>
    </row>
    <row r="8" spans="1:20" ht="15" thickBot="1">
      <c r="A8" s="6">
        <v>5</v>
      </c>
      <c r="B8" s="11">
        <f t="shared" si="0"/>
        <v>6.6666666666666666E-2</v>
      </c>
      <c r="C8" s="7">
        <v>5.6800000000000003E-2</v>
      </c>
      <c r="D8" s="14">
        <f>(C8-C7)*60</f>
        <v>1.1280000000000003</v>
      </c>
      <c r="E8" s="14">
        <f>(B8+B7)/2</f>
        <v>5.8333333333333334E-2</v>
      </c>
      <c r="G8" s="13">
        <f>(D9-D8)*60</f>
        <v>10.079999999999956</v>
      </c>
      <c r="J8" s="8" t="s">
        <v>6</v>
      </c>
      <c r="K8" s="9" t="s">
        <v>7</v>
      </c>
      <c r="L8" s="9"/>
      <c r="M8" s="10"/>
    </row>
    <row r="9" spans="1:20" ht="15" thickTop="1">
      <c r="A9" s="6">
        <v>6</v>
      </c>
      <c r="B9" s="11">
        <f t="shared" si="0"/>
        <v>8.3333333333333329E-2</v>
      </c>
      <c r="C9" s="7">
        <v>7.8399999999999997E-2</v>
      </c>
      <c r="D9" s="14">
        <f>(C9-C8)*60</f>
        <v>1.2959999999999996</v>
      </c>
      <c r="E9" s="14">
        <f>(B9+B8)/2</f>
        <v>7.4999999999999997E-2</v>
      </c>
      <c r="G9" s="13">
        <f>(D10-D9)*60</f>
        <v>6.1200000000000321</v>
      </c>
      <c r="L9" s="2"/>
      <c r="M9" s="2"/>
    </row>
    <row r="10" spans="1:20" ht="15" thickBot="1">
      <c r="A10" s="6">
        <v>7</v>
      </c>
      <c r="B10" s="11">
        <f t="shared" si="0"/>
        <v>0.1</v>
      </c>
      <c r="C10" s="7">
        <v>0.1017</v>
      </c>
      <c r="D10" s="14">
        <f>(C10-C9)*60</f>
        <v>1.3980000000000001</v>
      </c>
      <c r="E10" s="14">
        <f>(B10+B9)/2</f>
        <v>9.1666666666666674E-2</v>
      </c>
      <c r="G10" s="13">
        <f>(D11-D10)*60</f>
        <v>9.720000000000022</v>
      </c>
    </row>
    <row r="11" spans="1:20" ht="24" thickTop="1">
      <c r="A11" s="6">
        <v>8</v>
      </c>
      <c r="B11" s="11">
        <f t="shared" si="0"/>
        <v>0.11666666666666667</v>
      </c>
      <c r="C11" s="7">
        <v>0.12770000000000001</v>
      </c>
      <c r="D11" s="14">
        <f>(C11-C10)*60</f>
        <v>1.5600000000000005</v>
      </c>
      <c r="E11" s="14">
        <f>(B11+B10)/2</f>
        <v>0.10833333333333334</v>
      </c>
      <c r="G11" s="13">
        <f>(D12-D11)*60</f>
        <v>11.519999999999984</v>
      </c>
      <c r="J11" s="15" t="s">
        <v>27</v>
      </c>
      <c r="K11" s="16"/>
      <c r="L11" s="16"/>
      <c r="M11" s="16"/>
      <c r="N11" s="16"/>
      <c r="O11" s="16"/>
      <c r="P11" s="16"/>
      <c r="Q11" s="17"/>
    </row>
    <row r="12" spans="1:20">
      <c r="A12" s="6">
        <v>9</v>
      </c>
      <c r="B12" s="11">
        <f t="shared" si="0"/>
        <v>0.13333333333333333</v>
      </c>
      <c r="C12" s="7">
        <v>0.15690000000000001</v>
      </c>
      <c r="D12" s="14">
        <f>(C12-C11)*60</f>
        <v>1.7520000000000002</v>
      </c>
      <c r="E12" s="14">
        <f>(B12+B11)/2</f>
        <v>0.125</v>
      </c>
      <c r="G12" s="13">
        <f>(D13-D12)*60</f>
        <v>5.0399999999999512</v>
      </c>
      <c r="J12" s="18">
        <f t="array" ref="J12:K13">LINEST($D$5:$D$28,$E$5:$E$28,,TRUE)</f>
        <v>9.7226608695652192</v>
      </c>
      <c r="K12" s="19">
        <v>0.53271782608695606</v>
      </c>
      <c r="L12" s="19" t="s">
        <v>23</v>
      </c>
      <c r="M12" s="19" t="s">
        <v>12</v>
      </c>
      <c r="N12" s="19" t="s">
        <v>18</v>
      </c>
      <c r="O12" s="19"/>
      <c r="P12" s="19"/>
      <c r="Q12" s="20"/>
    </row>
    <row r="13" spans="1:20">
      <c r="A13" s="6">
        <v>10</v>
      </c>
      <c r="B13" s="11">
        <f t="shared" si="0"/>
        <v>0.15</v>
      </c>
      <c r="C13" s="7">
        <v>0.1875</v>
      </c>
      <c r="D13" s="14">
        <f>(C13-C12)*60</f>
        <v>1.8359999999999994</v>
      </c>
      <c r="E13" s="14">
        <f>(B13+B12)/2</f>
        <v>0.14166666666666666</v>
      </c>
      <c r="G13" s="13">
        <f>(D14-D13)*60</f>
        <v>16.560000000000066</v>
      </c>
      <c r="J13" s="18">
        <v>8.8574672666120097E-2</v>
      </c>
      <c r="K13" s="19">
        <v>2.0451004845540049E-2</v>
      </c>
      <c r="L13" s="19" t="s">
        <v>23</v>
      </c>
      <c r="M13" s="19" t="s">
        <v>13</v>
      </c>
      <c r="N13" s="19" t="s">
        <v>19</v>
      </c>
      <c r="O13" s="19"/>
      <c r="P13" s="19"/>
      <c r="Q13" s="20"/>
    </row>
    <row r="14" spans="1:20">
      <c r="A14" s="6">
        <v>11</v>
      </c>
      <c r="B14" s="11">
        <f t="shared" si="0"/>
        <v>0.16666666666666666</v>
      </c>
      <c r="C14" s="7">
        <v>0.22270000000000001</v>
      </c>
      <c r="D14" s="14">
        <f>(C14-C13)*60</f>
        <v>2.1120000000000005</v>
      </c>
      <c r="E14" s="14">
        <f>(B14+B13)/2</f>
        <v>0.15833333333333333</v>
      </c>
      <c r="G14" s="13">
        <f>(D15-D14)*60</f>
        <v>8.2799999999998875</v>
      </c>
      <c r="J14" s="6"/>
      <c r="K14" s="2"/>
      <c r="L14" s="2"/>
      <c r="M14" s="2"/>
      <c r="N14" s="2"/>
      <c r="O14" s="2"/>
      <c r="P14" s="2"/>
      <c r="Q14" s="7"/>
    </row>
    <row r="15" spans="1:20">
      <c r="A15" s="6">
        <v>12</v>
      </c>
      <c r="B15" s="11">
        <f t="shared" si="0"/>
        <v>0.18333333333333332</v>
      </c>
      <c r="C15" s="7">
        <v>0.26019999999999999</v>
      </c>
      <c r="D15" s="14">
        <f>(C15-C14)*60</f>
        <v>2.2499999999999987</v>
      </c>
      <c r="E15" s="14">
        <f>(B15+B14)/2</f>
        <v>0.17499999999999999</v>
      </c>
      <c r="G15" s="13">
        <f>(D16-D15)*60</f>
        <v>11.520000000000143</v>
      </c>
      <c r="J15" s="6"/>
      <c r="K15" s="2"/>
      <c r="L15" s="2"/>
      <c r="M15" s="2"/>
      <c r="N15" s="2"/>
      <c r="O15" s="2"/>
      <c r="P15" s="2"/>
      <c r="Q15" s="7"/>
    </row>
    <row r="16" spans="1:20">
      <c r="A16" s="6">
        <v>13</v>
      </c>
      <c r="B16" s="11">
        <f t="shared" si="0"/>
        <v>0.2</v>
      </c>
      <c r="C16" s="7">
        <v>0.3009</v>
      </c>
      <c r="D16" s="14">
        <f>(C16-C15)*60</f>
        <v>2.4420000000000011</v>
      </c>
      <c r="E16" s="14">
        <f>(B16+B15)/2</f>
        <v>0.19166666666666665</v>
      </c>
      <c r="G16" s="13">
        <f>(D17-D16)*60</f>
        <v>4.3199999999998973</v>
      </c>
      <c r="J16" s="6"/>
      <c r="K16" s="2"/>
      <c r="L16" s="2"/>
      <c r="M16" s="2"/>
      <c r="N16" s="2"/>
      <c r="O16" s="2"/>
      <c r="P16" s="2"/>
      <c r="Q16" s="7"/>
    </row>
    <row r="17" spans="1:17">
      <c r="A17" s="6">
        <v>14</v>
      </c>
      <c r="B17" s="11">
        <f t="shared" si="0"/>
        <v>0.21666666666666667</v>
      </c>
      <c r="C17" s="7">
        <v>0.34279999999999999</v>
      </c>
      <c r="D17" s="14">
        <f>(C17-C16)*60</f>
        <v>2.5139999999999993</v>
      </c>
      <c r="E17" s="14">
        <f>(B17+B16)/2</f>
        <v>0.20833333333333334</v>
      </c>
      <c r="G17" s="13">
        <f>(D18-D17)*60</f>
        <v>18.360000000000003</v>
      </c>
      <c r="J17" s="6"/>
      <c r="K17" s="2"/>
      <c r="L17" s="2"/>
      <c r="M17" s="2"/>
      <c r="N17" s="2"/>
      <c r="O17" s="2"/>
      <c r="P17" s="2"/>
      <c r="Q17" s="7"/>
    </row>
    <row r="18" spans="1:17">
      <c r="A18" s="6">
        <v>15</v>
      </c>
      <c r="B18" s="11">
        <f t="shared" si="0"/>
        <v>0.23333333333333334</v>
      </c>
      <c r="C18" s="7">
        <v>0.38979999999999998</v>
      </c>
      <c r="D18" s="14">
        <f>(C18-C17)*60</f>
        <v>2.8199999999999994</v>
      </c>
      <c r="E18" s="14">
        <f>(B18+B17)/2</f>
        <v>0.22500000000000001</v>
      </c>
      <c r="G18" s="13">
        <f>(D19-D18)*60</f>
        <v>5.4000000000002046</v>
      </c>
      <c r="J18" s="6"/>
      <c r="K18" s="2"/>
      <c r="L18" s="2"/>
      <c r="M18" s="2"/>
      <c r="N18" s="2"/>
      <c r="O18" s="2"/>
      <c r="P18" s="2"/>
      <c r="Q18" s="7"/>
    </row>
    <row r="19" spans="1:17">
      <c r="A19" s="6">
        <v>16</v>
      </c>
      <c r="B19" s="11">
        <f t="shared" si="0"/>
        <v>0.25</v>
      </c>
      <c r="C19" s="7">
        <v>0.43830000000000002</v>
      </c>
      <c r="D19" s="14">
        <f>(C19-C18)*60</f>
        <v>2.9100000000000028</v>
      </c>
      <c r="E19" s="14">
        <f>(B19+B18)/2</f>
        <v>0.24166666666666667</v>
      </c>
      <c r="G19" s="13">
        <f>(D20-D19)*60</f>
        <v>2.1599999999997621</v>
      </c>
      <c r="J19" s="6"/>
      <c r="K19" s="2"/>
      <c r="L19" s="2"/>
      <c r="M19" s="2"/>
      <c r="N19" s="2"/>
      <c r="O19" s="2"/>
      <c r="P19" s="2"/>
      <c r="Q19" s="7"/>
    </row>
    <row r="20" spans="1:17">
      <c r="A20" s="6">
        <v>17</v>
      </c>
      <c r="B20" s="11">
        <f t="shared" si="0"/>
        <v>0.26666666666666666</v>
      </c>
      <c r="C20" s="7">
        <v>0.4874</v>
      </c>
      <c r="D20" s="14">
        <f>(C20-C19)*60</f>
        <v>2.9459999999999988</v>
      </c>
      <c r="E20" s="14">
        <f>(B20+B19)/2</f>
        <v>0.2583333333333333</v>
      </c>
      <c r="G20" s="13">
        <f>(D21-D20)*60</f>
        <v>21.95999999999998</v>
      </c>
      <c r="J20" s="6"/>
      <c r="K20" s="2"/>
      <c r="L20" s="2"/>
      <c r="M20" s="2"/>
      <c r="N20" s="2"/>
      <c r="O20" s="2"/>
      <c r="P20" s="2"/>
      <c r="Q20" s="7"/>
    </row>
    <row r="21" spans="1:17">
      <c r="A21" s="6">
        <v>18</v>
      </c>
      <c r="B21" s="11">
        <f t="shared" si="0"/>
        <v>0.28333333333333333</v>
      </c>
      <c r="C21" s="7">
        <v>0.54259999999999997</v>
      </c>
      <c r="D21" s="14">
        <f>(C21-C20)*60</f>
        <v>3.3119999999999985</v>
      </c>
      <c r="E21" s="14">
        <f>(B21+B20)/2</f>
        <v>0.27500000000000002</v>
      </c>
      <c r="G21" s="13">
        <f>(D22-D21)*60</f>
        <v>3.2400000000002294</v>
      </c>
      <c r="J21" s="6"/>
      <c r="K21" s="2"/>
      <c r="L21" s="2"/>
      <c r="M21" s="2"/>
      <c r="N21" s="2"/>
      <c r="O21" s="2"/>
      <c r="P21" s="2"/>
      <c r="Q21" s="7"/>
    </row>
    <row r="22" spans="1:17">
      <c r="A22" s="6">
        <v>19</v>
      </c>
      <c r="B22" s="11">
        <f t="shared" si="0"/>
        <v>0.3</v>
      </c>
      <c r="C22" s="7">
        <v>0.59870000000000001</v>
      </c>
      <c r="D22" s="14">
        <f>(C22-C21)*60</f>
        <v>3.3660000000000023</v>
      </c>
      <c r="E22" s="14">
        <f>(B22+B21)/2</f>
        <v>0.29166666666666663</v>
      </c>
      <c r="G22" s="13">
        <f>(D23-D22)*60</f>
        <v>10.079999999999689</v>
      </c>
      <c r="J22" s="6"/>
      <c r="K22" s="2"/>
      <c r="L22" s="2"/>
      <c r="M22" s="2"/>
      <c r="N22" s="2"/>
      <c r="O22" s="2"/>
      <c r="P22" s="2"/>
      <c r="Q22" s="7"/>
    </row>
    <row r="23" spans="1:17">
      <c r="A23" s="6">
        <v>20</v>
      </c>
      <c r="B23" s="11">
        <f t="shared" si="0"/>
        <v>0.31666666666666665</v>
      </c>
      <c r="C23" s="7">
        <v>0.65759999999999996</v>
      </c>
      <c r="D23" s="14">
        <f>(C23-C22)*60</f>
        <v>3.5339999999999971</v>
      </c>
      <c r="E23" s="14">
        <f>(B23+B22)/2</f>
        <v>0.30833333333333335</v>
      </c>
      <c r="G23" s="13">
        <f>(D24-D23)*60</f>
        <v>9.3600000000001682</v>
      </c>
      <c r="J23" s="6"/>
      <c r="K23" s="2"/>
      <c r="L23" s="2"/>
      <c r="M23" s="2"/>
      <c r="N23" s="2"/>
      <c r="O23" s="2"/>
      <c r="P23" s="2"/>
      <c r="Q23" s="7"/>
    </row>
    <row r="24" spans="1:17">
      <c r="A24" s="6">
        <v>21</v>
      </c>
      <c r="B24" s="11">
        <f t="shared" si="0"/>
        <v>0.33333333333333331</v>
      </c>
      <c r="C24" s="7">
        <v>0.71909999999999996</v>
      </c>
      <c r="D24" s="14">
        <f>(C24-C23)*60</f>
        <v>3.69</v>
      </c>
      <c r="E24" s="14">
        <f>(B24+B23)/2</f>
        <v>0.32499999999999996</v>
      </c>
      <c r="G24" s="13">
        <f>(D25-D24)*60</f>
        <v>8.2800000000002871</v>
      </c>
      <c r="J24" s="6"/>
      <c r="K24" s="2"/>
      <c r="L24" s="2"/>
      <c r="M24" s="2"/>
      <c r="N24" s="2"/>
      <c r="O24" s="2"/>
      <c r="P24" s="2"/>
      <c r="Q24" s="7"/>
    </row>
    <row r="25" spans="1:17">
      <c r="A25" s="6">
        <v>22</v>
      </c>
      <c r="B25" s="11">
        <f t="shared" si="0"/>
        <v>0.35</v>
      </c>
      <c r="C25" s="7">
        <v>0.78290000000000004</v>
      </c>
      <c r="D25" s="14">
        <f>(C25-C24)*60</f>
        <v>3.8280000000000047</v>
      </c>
      <c r="E25" s="14">
        <f>(B25+B24)/2</f>
        <v>0.34166666666666667</v>
      </c>
      <c r="G25" s="13">
        <f>(D26-D25)*60</f>
        <v>8.9999999999994085</v>
      </c>
      <c r="J25" s="6"/>
      <c r="K25" s="2"/>
      <c r="L25" s="2"/>
      <c r="M25" s="2"/>
      <c r="N25" s="2"/>
      <c r="O25" s="2"/>
      <c r="P25" s="2"/>
      <c r="Q25" s="7"/>
    </row>
    <row r="26" spans="1:17">
      <c r="A26" s="6">
        <v>23</v>
      </c>
      <c r="B26" s="11">
        <f t="shared" si="0"/>
        <v>0.36666666666666664</v>
      </c>
      <c r="C26" s="7">
        <v>0.84919999999999995</v>
      </c>
      <c r="D26" s="14">
        <f>(C26-C25)*60</f>
        <v>3.9779999999999949</v>
      </c>
      <c r="E26" s="14">
        <f>(B26+B25)/2</f>
        <v>0.35833333333333328</v>
      </c>
      <c r="G26" s="13">
        <f>(D27-D26)*60</f>
        <v>12.24000000000065</v>
      </c>
      <c r="J26" s="6"/>
      <c r="K26" s="2"/>
      <c r="L26" s="2"/>
      <c r="M26" s="2"/>
      <c r="N26" s="2"/>
      <c r="O26" s="2"/>
      <c r="P26" s="2"/>
      <c r="Q26" s="7"/>
    </row>
    <row r="27" spans="1:17">
      <c r="A27" s="6">
        <v>24</v>
      </c>
      <c r="B27" s="11">
        <f t="shared" si="0"/>
        <v>0.38333333333333336</v>
      </c>
      <c r="C27" s="7">
        <v>0.91890000000000005</v>
      </c>
      <c r="D27" s="14">
        <f>(C27-C26)*60</f>
        <v>4.1820000000000057</v>
      </c>
      <c r="E27" s="14">
        <f>(B27+B26)/2</f>
        <v>0.375</v>
      </c>
      <c r="G27" s="13">
        <f>(D28-D27)*60</f>
        <v>8.2799999999994611</v>
      </c>
      <c r="J27" s="6"/>
      <c r="K27" s="2"/>
      <c r="L27" s="2"/>
      <c r="M27" s="2"/>
      <c r="N27" s="2"/>
      <c r="O27" s="2"/>
      <c r="P27" s="2"/>
      <c r="Q27" s="7"/>
    </row>
    <row r="28" spans="1:17" ht="15" thickBot="1">
      <c r="A28" s="22">
        <v>25</v>
      </c>
      <c r="B28" s="12">
        <f t="shared" si="0"/>
        <v>0.4</v>
      </c>
      <c r="C28" s="21">
        <v>0.9909</v>
      </c>
      <c r="D28" s="14">
        <f>(C28-C27)*60</f>
        <v>4.3199999999999967</v>
      </c>
      <c r="E28" s="14">
        <f>(B28+B27)/2</f>
        <v>0.39166666666666672</v>
      </c>
      <c r="J28" s="6"/>
      <c r="K28" s="2"/>
      <c r="L28" s="2"/>
      <c r="M28" s="2"/>
      <c r="N28" s="2"/>
      <c r="O28" s="2"/>
      <c r="P28" s="2"/>
      <c r="Q28" s="7"/>
    </row>
    <row r="29" spans="1:17" ht="15" thickTop="1">
      <c r="B29" s="1"/>
      <c r="C29" s="2"/>
      <c r="J29" s="6"/>
      <c r="K29" s="2"/>
      <c r="L29" s="2"/>
      <c r="M29" s="2"/>
      <c r="N29" s="2"/>
      <c r="O29" s="2"/>
      <c r="P29" s="2"/>
      <c r="Q29" s="7"/>
    </row>
    <row r="30" spans="1:17">
      <c r="J30" s="6"/>
      <c r="K30" s="2"/>
      <c r="L30" s="2"/>
      <c r="M30" s="2"/>
      <c r="N30" s="2"/>
      <c r="O30" s="2"/>
      <c r="P30" s="2"/>
      <c r="Q30" s="7"/>
    </row>
    <row r="31" spans="1:17">
      <c r="J31" s="6"/>
      <c r="K31" s="2"/>
      <c r="L31" s="2"/>
      <c r="M31" s="2"/>
      <c r="N31" s="2"/>
      <c r="O31" s="2"/>
      <c r="P31" s="2"/>
      <c r="Q31" s="7"/>
    </row>
    <row r="32" spans="1:17" ht="15" thickBot="1">
      <c r="J32" s="8"/>
      <c r="K32" s="9"/>
      <c r="L32" s="9"/>
      <c r="M32" s="9"/>
      <c r="N32" s="9"/>
      <c r="O32" s="9"/>
      <c r="P32" s="9"/>
      <c r="Q32" s="10"/>
    </row>
    <row r="33" spans="1:4" ht="24" thickTop="1">
      <c r="A33" s="45" t="s">
        <v>24</v>
      </c>
      <c r="B33" s="46"/>
      <c r="C33" s="46"/>
      <c r="D33" s="41"/>
    </row>
    <row r="34" spans="1:4">
      <c r="A34" s="42" t="s">
        <v>14</v>
      </c>
      <c r="B34" s="40"/>
      <c r="C34" s="40"/>
      <c r="D34" s="43">
        <f>AVERAGE(G5:G27)</f>
        <v>9.860869565217385</v>
      </c>
    </row>
    <row r="35" spans="1:4">
      <c r="A35" s="42" t="s">
        <v>22</v>
      </c>
      <c r="B35" s="40"/>
      <c r="C35" s="40"/>
      <c r="D35" s="43">
        <f>STDEV(G5:G27)</f>
        <v>4.8454194987201387</v>
      </c>
    </row>
    <row r="36" spans="1:4">
      <c r="A36" s="42" t="s">
        <v>20</v>
      </c>
      <c r="B36" s="40"/>
      <c r="C36" s="40"/>
      <c r="D36" s="43">
        <f>STDEV(G5:G27)/SQRT(COUNT(G5:G27))</f>
        <v>1.0103398076363548</v>
      </c>
    </row>
    <row r="37" spans="1:4">
      <c r="A37" s="23"/>
      <c r="B37" s="2"/>
      <c r="C37" s="2"/>
      <c r="D37" s="24"/>
    </row>
    <row r="38" spans="1:4">
      <c r="A38" s="23"/>
      <c r="B38" s="2"/>
      <c r="C38" s="2"/>
      <c r="D38" s="24"/>
    </row>
    <row r="39" spans="1:4">
      <c r="A39" s="23"/>
      <c r="B39" s="2"/>
      <c r="C39" s="2"/>
      <c r="D39" s="24"/>
    </row>
    <row r="40" spans="1:4">
      <c r="A40" s="23"/>
      <c r="B40" s="2"/>
      <c r="C40" s="2"/>
      <c r="D40" s="24"/>
    </row>
    <row r="41" spans="1:4">
      <c r="A41" s="23"/>
      <c r="B41" s="2"/>
      <c r="C41" s="2"/>
      <c r="D41" s="24"/>
    </row>
    <row r="42" spans="1:4">
      <c r="A42" s="23"/>
      <c r="B42" s="2"/>
      <c r="C42" s="2"/>
      <c r="D42" s="24"/>
    </row>
    <row r="43" spans="1:4">
      <c r="A43" s="23"/>
      <c r="B43" s="2"/>
      <c r="C43" s="2"/>
      <c r="D43" s="24"/>
    </row>
    <row r="44" spans="1:4">
      <c r="A44" s="23"/>
      <c r="B44" s="2"/>
      <c r="C44" s="2"/>
      <c r="D44" s="24"/>
    </row>
    <row r="45" spans="1:4">
      <c r="A45" s="23"/>
      <c r="B45" s="2"/>
      <c r="C45" s="2"/>
      <c r="D45" s="24"/>
    </row>
    <row r="46" spans="1:4">
      <c r="A46" s="23"/>
      <c r="B46" s="2"/>
      <c r="C46" s="2"/>
      <c r="D46" s="24"/>
    </row>
    <row r="47" spans="1:4">
      <c r="A47" s="23"/>
      <c r="B47" s="2"/>
      <c r="C47" s="2"/>
      <c r="D47" s="24"/>
    </row>
    <row r="48" spans="1:4">
      <c r="A48" s="23"/>
      <c r="B48" s="2"/>
      <c r="C48" s="2"/>
      <c r="D48" s="24"/>
    </row>
    <row r="49" spans="1:4">
      <c r="A49" s="23"/>
      <c r="B49" s="2"/>
      <c r="C49" s="2"/>
      <c r="D49" s="24"/>
    </row>
    <row r="50" spans="1:4">
      <c r="A50" s="23"/>
      <c r="B50" s="2"/>
      <c r="C50" s="2"/>
      <c r="D50" s="24"/>
    </row>
    <row r="51" spans="1:4">
      <c r="A51" s="23"/>
      <c r="B51" s="2"/>
      <c r="C51" s="2"/>
      <c r="D51" s="24"/>
    </row>
    <row r="52" spans="1:4">
      <c r="A52" s="23"/>
      <c r="B52" s="2"/>
      <c r="C52" s="2"/>
      <c r="D52" s="24"/>
    </row>
    <row r="53" spans="1:4">
      <c r="A53" s="23"/>
      <c r="B53" s="2"/>
      <c r="C53" s="2"/>
      <c r="D53" s="24"/>
    </row>
    <row r="54" spans="1:4">
      <c r="A54" s="23"/>
      <c r="B54" s="2"/>
      <c r="C54" s="2"/>
      <c r="D54" s="24"/>
    </row>
    <row r="55" spans="1:4">
      <c r="A55" s="23"/>
      <c r="B55" s="2"/>
      <c r="C55" s="2"/>
      <c r="D55" s="24"/>
    </row>
    <row r="56" spans="1:4">
      <c r="A56" s="23"/>
      <c r="B56" s="2"/>
      <c r="C56" s="2"/>
      <c r="D56" s="24"/>
    </row>
    <row r="57" spans="1:4" ht="15" thickBot="1">
      <c r="A57" s="25"/>
      <c r="B57" s="44"/>
      <c r="C57" s="44"/>
      <c r="D57" s="26"/>
    </row>
  </sheetData>
  <mergeCells count="4">
    <mergeCell ref="J2:M5"/>
    <mergeCell ref="J6:M6"/>
    <mergeCell ref="A1:C1"/>
    <mergeCell ref="S1:T2"/>
  </mergeCells>
  <phoneticPr fontId="2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User</dc:creator>
  <cp:lastModifiedBy>Reardon</cp:lastModifiedBy>
  <dcterms:created xsi:type="dcterms:W3CDTF">2014-06-22T03:03:57Z</dcterms:created>
  <dcterms:modified xsi:type="dcterms:W3CDTF">2015-10-02T22:29:14Z</dcterms:modified>
</cp:coreProperties>
</file>